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2384" windowHeight="9312" activeTab="0"/>
  </bookViews>
  <sheets>
    <sheet name="calcul" sheetId="1" r:id="rId1"/>
    <sheet name="tables" sheetId="2" r:id="rId2"/>
  </sheets>
  <definedNames>
    <definedName name="indice">'tables'!$A$1:$B$49</definedName>
    <definedName name="_xlnm.Print_Area" localSheetId="0">'calcul'!$A$3:$AS$34</definedName>
  </definedNames>
  <calcPr fullCalcOnLoad="1"/>
</workbook>
</file>

<file path=xl/sharedStrings.xml><?xml version="1.0" encoding="utf-8"?>
<sst xmlns="http://schemas.openxmlformats.org/spreadsheetml/2006/main" count="32" uniqueCount="27">
  <si>
    <t>Les valeurs du diaphragme des objectifs ne sont exactes que lorsque la mise au point est faite sur l'infini.</t>
  </si>
  <si>
    <t>La plupart des prises de vue, particulièrement en studio, ne sont pas réalisées dans de telles conditions.</t>
  </si>
  <si>
    <t>Quand la mise au point est plus rapprochée que l'infini, le soufflet s'allonge et il y a perte de lumière sur le plan film.</t>
  </si>
  <si>
    <t>Les tableaux ci-dessous vous permettent de compenser cette perte de lumière.</t>
  </si>
  <si>
    <t>Formule utilisée :</t>
  </si>
  <si>
    <t>x = indice de soufflet (correction qu'on doit apporter à l'exposition pour compenser la perte de lumière dans le soufflet)</t>
  </si>
  <si>
    <t>u = distance entre l'objectif et le sujet</t>
  </si>
  <si>
    <t>f = longueur focale de l'objectif utilisé</t>
  </si>
  <si>
    <t>v = distance entre l'objectif et le film</t>
  </si>
  <si>
    <t>Formule utilisée</t>
  </si>
  <si>
    <t>indice de soufflet</t>
  </si>
  <si>
    <t>nbre de diaphragme de correction</t>
  </si>
  <si>
    <t>ouverture supplémentaire, en diaphragme</t>
  </si>
  <si>
    <t>distance entre l'objectif et le film (cm)</t>
  </si>
  <si>
    <t>Mode d'emploi :</t>
  </si>
  <si>
    <t>distance entre l'objectif et le sujet (cm)</t>
  </si>
  <si>
    <t>Correction de l'exposition avec l'allongement du soufflet</t>
  </si>
  <si>
    <t>Réalisation : henri peyre</t>
  </si>
  <si>
    <t>henri.peyre@phonem.fr</t>
  </si>
  <si>
    <t>Les chiffres sont annoncés par tiers de diaphragme pour tenir compte des graduations des objectifs modernes.</t>
  </si>
  <si>
    <t>Commentaire : si l'ouverture supplémentaire est de 1,00 et que votre cellule vous indique f22, par exemple, vous devez passer de f22 à f16. Si elle est de 2,00 vous devez passer de f22 à f11.</t>
  </si>
  <si>
    <t>Focale utilisée (en mm) :</t>
  </si>
  <si>
    <t>pour obtenir les valeurs d'indice pour chacun des objectifs que vous utilisez, modifiez le tableau en tapant dans la case verte votre focale en mm. Imprimez.</t>
  </si>
  <si>
    <t>Ces formules ne conviennent pas aux objectifs rétro-focus (genre Distagon) ou les objectifs à formule de télé-objectif.</t>
  </si>
  <si>
    <t>Ces formules ne sont valables que pour une optique dont le grandissement pupillaire est proche de 1 (cas des lentilles minces et de la plupart des optiques de chambres qui sont quasi-symétriques).</t>
  </si>
  <si>
    <r>
      <t>x = (u/(u-f))</t>
    </r>
    <r>
      <rPr>
        <vertAlign val="superscript"/>
        <sz val="12"/>
        <rFont val="Arial"/>
        <family val="2"/>
      </rPr>
      <t>2</t>
    </r>
  </si>
  <si>
    <r>
      <t>x = v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/f</t>
    </r>
    <r>
      <rPr>
        <vertAlign val="superscript"/>
        <sz val="12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</si>
</sst>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10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##0.0,\d"/>
    <numFmt numFmtId="165" formatCode="0.0"/>
  </numFmts>
  <fonts count="11">
    <font>
      <sz val="10"/>
      <name val="Arial"/>
      <family val="0"/>
    </font>
    <font>
      <sz val="2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2"/>
      <color indexed="12"/>
      <name val="Arial"/>
      <family val="2"/>
    </font>
    <font>
      <vertAlign val="superscript"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2" xfId="0" applyFont="1" applyBorder="1" applyAlignment="1" applyProtection="1">
      <alignment vertical="center"/>
      <protection/>
    </xf>
    <xf numFmtId="0" fontId="8" fillId="0" borderId="2" xfId="0" applyFont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/>
      <protection/>
    </xf>
    <xf numFmtId="0" fontId="9" fillId="0" borderId="0" xfId="15" applyFont="1" applyAlignment="1" applyProtection="1">
      <alignment/>
      <protection/>
    </xf>
    <xf numFmtId="0" fontId="1" fillId="0" borderId="3" xfId="0" applyFont="1" applyFill="1" applyBorder="1" applyAlignment="1" applyProtection="1">
      <alignment/>
      <protection hidden="1"/>
    </xf>
    <xf numFmtId="0" fontId="1" fillId="0" borderId="4" xfId="0" applyFont="1" applyBorder="1" applyAlignment="1" applyProtection="1">
      <alignment/>
      <protection hidden="1"/>
    </xf>
    <xf numFmtId="0" fontId="0" fillId="0" borderId="4" xfId="0" applyBorder="1" applyAlignment="1" applyProtection="1">
      <alignment/>
      <protection hidden="1"/>
    </xf>
    <xf numFmtId="0" fontId="0" fillId="0" borderId="5" xfId="0" applyBorder="1" applyAlignment="1" applyProtection="1">
      <alignment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165" fontId="0" fillId="0" borderId="2" xfId="0" applyNumberFormat="1" applyFont="1" applyBorder="1" applyAlignment="1" applyProtection="1">
      <alignment horizontal="center" vertical="center"/>
      <protection hidden="1"/>
    </xf>
    <xf numFmtId="165" fontId="2" fillId="0" borderId="2" xfId="0" applyNumberFormat="1" applyFont="1" applyBorder="1" applyAlignment="1" applyProtection="1">
      <alignment horizontal="center" vertic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1" fillId="0" borderId="5" xfId="0" applyFont="1" applyBorder="1" applyAlignment="1" applyProtection="1">
      <alignment/>
      <protection hidden="1"/>
    </xf>
    <xf numFmtId="165" fontId="5" fillId="0" borderId="2" xfId="0" applyNumberFormat="1" applyFont="1" applyBorder="1" applyAlignment="1" applyProtection="1">
      <alignment horizontal="center" vertical="center"/>
      <protection hidden="1"/>
    </xf>
    <xf numFmtId="0" fontId="1" fillId="3" borderId="6" xfId="0" applyFont="1" applyFill="1" applyBorder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39</xdr:col>
      <xdr:colOff>114300</xdr:colOff>
      <xdr:row>32</xdr:row>
      <xdr:rowOff>76200</xdr:rowOff>
    </xdr:from>
    <xdr:to>
      <xdr:col>44</xdr:col>
      <xdr:colOff>304800</xdr:colOff>
      <xdr:row>33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92375" y="8677275"/>
          <a:ext cx="1809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nri.peyre@phonem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9"/>
  <sheetViews>
    <sheetView tabSelected="1" workbookViewId="0" topLeftCell="A1">
      <selection activeCell="B3" sqref="B3"/>
    </sheetView>
  </sheetViews>
  <sheetFormatPr defaultColWidth="11.421875" defaultRowHeight="12.75"/>
  <cols>
    <col min="1" max="1" width="41.57421875" style="2" customWidth="1"/>
    <col min="2" max="45" width="4.8515625" style="2" customWidth="1"/>
    <col min="46" max="16384" width="11.57421875" style="2" customWidth="1"/>
  </cols>
  <sheetData>
    <row r="1" spans="1:2" ht="12.75">
      <c r="A1" s="2" t="s">
        <v>14</v>
      </c>
      <c r="B1" s="2" t="s">
        <v>22</v>
      </c>
    </row>
    <row r="2" spans="1:4" ht="24">
      <c r="A2" s="2" t="s">
        <v>21</v>
      </c>
      <c r="B2" s="21">
        <v>150</v>
      </c>
      <c r="C2" s="22"/>
      <c r="D2" s="22"/>
    </row>
    <row r="3" ht="33" customHeight="1">
      <c r="A3" s="3" t="s">
        <v>16</v>
      </c>
    </row>
    <row r="4" ht="23.25" customHeight="1">
      <c r="A4" s="5" t="s">
        <v>0</v>
      </c>
    </row>
    <row r="5" ht="15">
      <c r="A5" s="5" t="s">
        <v>1</v>
      </c>
    </row>
    <row r="6" ht="15">
      <c r="A6" s="5" t="s">
        <v>2</v>
      </c>
    </row>
    <row r="7" ht="15">
      <c r="A7" s="5" t="s">
        <v>3</v>
      </c>
    </row>
    <row r="8" ht="15">
      <c r="A8" s="5"/>
    </row>
    <row r="9" ht="15">
      <c r="A9" s="5" t="s">
        <v>4</v>
      </c>
    </row>
    <row r="10" ht="17.25">
      <c r="A10" s="5" t="s">
        <v>25</v>
      </c>
    </row>
    <row r="11" ht="15">
      <c r="A11" s="5" t="s">
        <v>5</v>
      </c>
    </row>
    <row r="12" ht="15">
      <c r="A12" s="5" t="s">
        <v>6</v>
      </c>
    </row>
    <row r="13" ht="15">
      <c r="A13" s="5" t="s">
        <v>7</v>
      </c>
    </row>
    <row r="15" spans="1:45" ht="24">
      <c r="A15" s="4"/>
      <c r="B15" s="10" t="str">
        <f>B2&amp;" mm"</f>
        <v>150 mm</v>
      </c>
      <c r="C15" s="11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3"/>
    </row>
    <row r="16" spans="1:45" ht="39.75" customHeight="1">
      <c r="A16" s="6" t="s">
        <v>15</v>
      </c>
      <c r="B16" s="14">
        <f>B2/10+4</f>
        <v>19</v>
      </c>
      <c r="C16" s="14">
        <f>B16+3</f>
        <v>22</v>
      </c>
      <c r="D16" s="14">
        <f>C16+3</f>
        <v>25</v>
      </c>
      <c r="E16" s="14">
        <f aca="true" t="shared" si="0" ref="E16:AS16">D16+3</f>
        <v>28</v>
      </c>
      <c r="F16" s="14">
        <f t="shared" si="0"/>
        <v>31</v>
      </c>
      <c r="G16" s="14">
        <f t="shared" si="0"/>
        <v>34</v>
      </c>
      <c r="H16" s="14">
        <f t="shared" si="0"/>
        <v>37</v>
      </c>
      <c r="I16" s="14">
        <f t="shared" si="0"/>
        <v>40</v>
      </c>
      <c r="J16" s="14">
        <f t="shared" si="0"/>
        <v>43</v>
      </c>
      <c r="K16" s="14">
        <f t="shared" si="0"/>
        <v>46</v>
      </c>
      <c r="L16" s="14">
        <f t="shared" si="0"/>
        <v>49</v>
      </c>
      <c r="M16" s="14">
        <f t="shared" si="0"/>
        <v>52</v>
      </c>
      <c r="N16" s="14">
        <f t="shared" si="0"/>
        <v>55</v>
      </c>
      <c r="O16" s="14">
        <f t="shared" si="0"/>
        <v>58</v>
      </c>
      <c r="P16" s="14">
        <f t="shared" si="0"/>
        <v>61</v>
      </c>
      <c r="Q16" s="14">
        <f t="shared" si="0"/>
        <v>64</v>
      </c>
      <c r="R16" s="14">
        <f t="shared" si="0"/>
        <v>67</v>
      </c>
      <c r="S16" s="14">
        <f t="shared" si="0"/>
        <v>70</v>
      </c>
      <c r="T16" s="14">
        <f t="shared" si="0"/>
        <v>73</v>
      </c>
      <c r="U16" s="14">
        <f t="shared" si="0"/>
        <v>76</v>
      </c>
      <c r="V16" s="14">
        <f t="shared" si="0"/>
        <v>79</v>
      </c>
      <c r="W16" s="14">
        <f t="shared" si="0"/>
        <v>82</v>
      </c>
      <c r="X16" s="14">
        <f t="shared" si="0"/>
        <v>85</v>
      </c>
      <c r="Y16" s="14">
        <f t="shared" si="0"/>
        <v>88</v>
      </c>
      <c r="Z16" s="14">
        <f t="shared" si="0"/>
        <v>91</v>
      </c>
      <c r="AA16" s="14">
        <f t="shared" si="0"/>
        <v>94</v>
      </c>
      <c r="AB16" s="14">
        <f t="shared" si="0"/>
        <v>97</v>
      </c>
      <c r="AC16" s="14">
        <f t="shared" si="0"/>
        <v>100</v>
      </c>
      <c r="AD16" s="14">
        <f t="shared" si="0"/>
        <v>103</v>
      </c>
      <c r="AE16" s="14">
        <f t="shared" si="0"/>
        <v>106</v>
      </c>
      <c r="AF16" s="14">
        <f t="shared" si="0"/>
        <v>109</v>
      </c>
      <c r="AG16" s="14">
        <f t="shared" si="0"/>
        <v>112</v>
      </c>
      <c r="AH16" s="14">
        <f t="shared" si="0"/>
        <v>115</v>
      </c>
      <c r="AI16" s="14">
        <f t="shared" si="0"/>
        <v>118</v>
      </c>
      <c r="AJ16" s="14">
        <f t="shared" si="0"/>
        <v>121</v>
      </c>
      <c r="AK16" s="14">
        <f t="shared" si="0"/>
        <v>124</v>
      </c>
      <c r="AL16" s="14">
        <f t="shared" si="0"/>
        <v>127</v>
      </c>
      <c r="AM16" s="14">
        <f t="shared" si="0"/>
        <v>130</v>
      </c>
      <c r="AN16" s="14">
        <f t="shared" si="0"/>
        <v>133</v>
      </c>
      <c r="AO16" s="14">
        <f t="shared" si="0"/>
        <v>136</v>
      </c>
      <c r="AP16" s="14">
        <f t="shared" si="0"/>
        <v>139</v>
      </c>
      <c r="AQ16" s="14">
        <f t="shared" si="0"/>
        <v>142</v>
      </c>
      <c r="AR16" s="14">
        <f t="shared" si="0"/>
        <v>145</v>
      </c>
      <c r="AS16" s="14">
        <f t="shared" si="0"/>
        <v>148</v>
      </c>
    </row>
    <row r="17" spans="1:45" ht="39.75" customHeight="1">
      <c r="A17" s="7" t="s">
        <v>10</v>
      </c>
      <c r="B17" s="15">
        <f>IF(B16="","",IF(B16/100&lt;=$B$2/1000,"",B16/100/(B16/100-$B$2/1000)*B16/100/(B16/100-$B$2/1000)))</f>
        <v>22.562499999999993</v>
      </c>
      <c r="C17" s="15">
        <f>IF(C16="","",IF(C16/100&lt;=$B$2/1000,"",C16/100/(C16/100-$B$2/1000)*C16/100/(C16/100-$B$2/1000)))</f>
        <v>9.877551020408163</v>
      </c>
      <c r="D17" s="15">
        <f aca="true" t="shared" si="1" ref="D17:M17">IF(D16="","",IF(D16/100&lt;=$B$2/1000,"",D16/100/(D16/100-$B$2/1000)*D16/100/(D16/100-$B$2/1000)))</f>
        <v>6.25</v>
      </c>
      <c r="E17" s="15">
        <f t="shared" si="1"/>
        <v>4.639053254437868</v>
      </c>
      <c r="F17" s="15">
        <f t="shared" si="1"/>
        <v>3.7539062499999996</v>
      </c>
      <c r="G17" s="15">
        <f t="shared" si="1"/>
        <v>3.2022160664819936</v>
      </c>
      <c r="H17" s="15">
        <f t="shared" si="1"/>
        <v>2.828512396694215</v>
      </c>
      <c r="I17" s="15">
        <f t="shared" si="1"/>
        <v>2.56</v>
      </c>
      <c r="J17" s="15">
        <f t="shared" si="1"/>
        <v>2.358418367346938</v>
      </c>
      <c r="K17" s="15">
        <f t="shared" si="1"/>
        <v>2.2018730489073874</v>
      </c>
      <c r="L17" s="15">
        <f t="shared" si="1"/>
        <v>2.076989619377163</v>
      </c>
      <c r="M17" s="15">
        <f t="shared" si="1"/>
        <v>1.975164353542732</v>
      </c>
      <c r="N17" s="15">
        <f>IF(N16="","",IF(N16/100&lt;=$B$2/1000,"",N16/100/(N16/100-$B$2/1000)*N16/100/(N16/100-$B$2/1000)))</f>
        <v>1.8906249999999998</v>
      </c>
      <c r="O17" s="15">
        <f>IF(O16="","",IF(O16/100&lt;=$B$2/1000,"",O16/100/(O16/100-$B$2/1000)*O16/100/(O16/100-$B$2/1000)))</f>
        <v>1.819361817198486</v>
      </c>
      <c r="P17" s="15">
        <f>IF(P16="","",IF(P16/100&lt;=$B$2/1000,"",P16/100/(P16/100-$B$2/1000)*P16/100/(P16/100-$B$2/1000)))</f>
        <v>1.7585066162570893</v>
      </c>
      <c r="Q17" s="15">
        <f>IF(Q16="","",IF(Q16/100&lt;=$B$2/1000,"",Q16/100/(Q16/100-$B$2/1000)*Q16/100/(Q16/100-$B$2/1000)))</f>
        <v>1.7059558517284465</v>
      </c>
      <c r="R17" s="15">
        <f>IF(R16="","",IF(R16/100&lt;=$B$2/1000,"",R16/100/(R16/100-$B$2/1000)*R16/100/(R16/100-$B$2/1000)))</f>
        <v>1.6601331360946745</v>
      </c>
      <c r="S17" s="15">
        <f>IF(S16="","",IF(S16/100&lt;=$B$2/1000,"",S16/100/(S16/100-$B$2/1000)*S16/100/(S16/100-$B$2/1000)))</f>
        <v>1.619834710743802</v>
      </c>
      <c r="T17" s="15">
        <f>IF(T16="","",IF(T16/100&lt;=$B$2/1000,"",T16/100/(T16/100-$B$2/1000)*T16/100/(T16/100-$B$2/1000)))</f>
        <v>1.584126040428062</v>
      </c>
      <c r="U17" s="15">
        <f>IF(U16="","",IF(U16/100&lt;=$B$2/1000,"",U16/100/(U16/100-$B$2/1000)*U16/100/(U16/100-$B$2/1000)))</f>
        <v>1.5522708949207202</v>
      </c>
      <c r="V17" s="15">
        <f>IF(V16="","",IF(V16/100&lt;=$B$2/1000,"",V16/100/(V16/100-$B$2/1000)*V16/100/(V16/100-$B$2/1000)))</f>
        <v>1.5236816406249998</v>
      </c>
      <c r="W17" s="15">
        <f>IF(W16="","",IF(W16/100&lt;=$B$2/1000,"",W16/100/(W16/100-$B$2/1000)*W16/100/(W16/100-$B$2/1000)))</f>
        <v>1.49788371574961</v>
      </c>
      <c r="X17" s="15">
        <f>IF(X16="","",IF(X16/100&lt;=$B$2/1000,"",X16/100/(X16/100-$B$2/1000)*X16/100/(X16/100-$B$2/1000)))</f>
        <v>1.4744897959183676</v>
      </c>
      <c r="Y17" s="15">
        <f>IF(Y16="","",IF(Y16/100&lt;=$B$2/1000,"",Y16/100/(Y16/100-$B$2/1000)*Y16/100/(Y16/100-$B$2/1000)))</f>
        <v>1.4531807093263278</v>
      </c>
      <c r="Z17" s="15">
        <f>IF(Z16="","",IF(Z16/100&lt;=$B$2/1000,"",Z16/100/(Z16/100-$B$2/1000)*Z16/100/(Z16/100-$B$2/1000)))</f>
        <v>1.433691135734072</v>
      </c>
      <c r="AA17" s="15">
        <f>IF(AA16="","",IF(AA16/100&lt;=$B$2/1000,"",AA16/100/(AA16/100-$B$2/1000)*AA16/100/(AA16/100-$B$2/1000)))</f>
        <v>1.4157987502002887</v>
      </c>
      <c r="AB17" s="15">
        <f>IF(AB16="","",IF(AB16/100&lt;=$B$2/1000,"",AB16/100/(AB16/100-$B$2/1000)*AB16/100/(AB16/100-$B$2/1000)))</f>
        <v>1.3993158834027366</v>
      </c>
      <c r="AC17" s="15">
        <f>IF(AC16="","",IF(AC16/100&lt;=$B$2/1000,"",AC16/100/(AC16/100-$B$2/1000)*AC16/100/(AC16/100-$B$2/1000)))</f>
        <v>1.384083044982699</v>
      </c>
      <c r="AD17" s="15">
        <f>IF(AD16="","",IF(AD16/100&lt;=$B$2/1000,"",AD16/100/(AD16/100-$B$2/1000)*AD16/100/(AD16/100-$B$2/1000)))</f>
        <v>1.3699638429752066</v>
      </c>
      <c r="AE17" s="15">
        <f>IF(AE16="","",IF(AE16/100&lt;=$B$2/1000,"",AE16/100/(AE16/100-$B$2/1000)*AE16/100/(AE16/100-$B$2/1000)))</f>
        <v>1.3568409612365657</v>
      </c>
      <c r="AF17" s="15">
        <f>IF(AF16="","",IF(AF16/100&lt;=$B$2/1000,"",AF16/100/(AF16/100-$B$2/1000)*AF16/100/(AF16/100-$B$2/1000)))</f>
        <v>1.3446129470348573</v>
      </c>
      <c r="AG17" s="15">
        <f>IF(AG16="","",IF(AG16/100&lt;=$B$2/1000,"",AG16/100/(AG16/100-$B$2/1000)*AG16/100/(AG16/100-$B$2/1000)))</f>
        <v>1.3331916250398554</v>
      </c>
      <c r="AH17" s="15">
        <f>IF(AH16="","",IF(AH16/100&lt;=$B$2/1000,"",AH16/100/(AH16/100-$B$2/1000)*AH16/100/(AH16/100-$B$2/1000)))</f>
        <v>1.3225000000000005</v>
      </c>
      <c r="AI17" s="15">
        <f>IF(AI16="","",IF(AI16/100&lt;=$B$2/1000,"",AI16/100/(AI16/100-$B$2/1000)*AI16/100/(AI16/100-$B$2/1000)))</f>
        <v>1.3124705438778395</v>
      </c>
      <c r="AJ17" s="15">
        <f>IF(AJ16="","",IF(AJ16/100&lt;=$B$2/1000,"",AJ16/100/(AJ16/100-$B$2/1000)*AJ16/100/(AJ16/100-$B$2/1000)))</f>
        <v>1.3030437878248484</v>
      </c>
      <c r="AK17" s="15">
        <f>IF(AK16="","",IF(AK16/100&lt;=$B$2/1000,"",AK16/100/(AK16/100-$B$2/1000)*AK16/100/(AK16/100-$B$2/1000)))</f>
        <v>1.2941671576466625</v>
      </c>
      <c r="AL17" s="15">
        <f>IF(AL16="","",IF(AL16/100&lt;=$B$2/1000,"",AL16/100/(AL16/100-$B$2/1000)*AL16/100/(AL16/100-$B$2/1000)))</f>
        <v>1.2857940051020404</v>
      </c>
      <c r="AM17" s="15">
        <f>IF(AM16="","",IF(AM16/100&lt;=$B$2/1000,"",AM16/100/(AM16/100-$B$2/1000)*AM16/100/(AM16/100-$B$2/1000)))</f>
        <v>1.2778827977315688</v>
      </c>
      <c r="AN17" s="15">
        <f>IF(AN16="","",IF(AN16/100&lt;=$B$2/1000,"",AN16/100/(AN16/100-$B$2/1000)*AN16/100/(AN16/100-$B$2/1000)))</f>
        <v>1.2703964378052282</v>
      </c>
      <c r="AO17" s="15">
        <f>IF(AO16="","",IF(AO16/100&lt;=$B$2/1000,"",AO16/100/(AO16/100-$B$2/1000)*AO16/100/(AO16/100-$B$2/1000)))</f>
        <v>1.2633016870432345</v>
      </c>
      <c r="AP17" s="15">
        <f>IF(AP16="","",IF(AP16/100&lt;=$B$2/1000,"",AP16/100/(AP16/100-$B$2/1000)*AP16/100/(AP16/100-$B$2/1000)))</f>
        <v>1.2565686784599375</v>
      </c>
      <c r="AQ17" s="15">
        <f>IF(AQ16="","",IF(AQ16/100&lt;=$B$2/1000,"",AQ16/100/(AQ16/100-$B$2/1000)*AQ16/100/(AQ16/100-$B$2/1000)))</f>
        <v>1.2501705003410006</v>
      </c>
      <c r="AR17" s="15">
        <f>IF(AR16="","",IF(AR16/100&lt;=$B$2/1000,"",AR16/100/(AR16/100-$B$2/1000)*AR16/100/(AR16/100-$B$2/1000)))</f>
        <v>1.2440828402366864</v>
      </c>
      <c r="AS17" s="15">
        <f>IF(AS16="","",IF(AS16/100&lt;=$B$2/1000,"",AS16/100/(AS16/100-$B$2/1000)*AS16/100/(AS16/100-$B$2/1000)))</f>
        <v>1.2382836791226184</v>
      </c>
    </row>
    <row r="18" spans="1:45" ht="39.75" customHeight="1">
      <c r="A18" s="6" t="s">
        <v>12</v>
      </c>
      <c r="B18" s="16">
        <f aca="true" t="shared" si="2" ref="B18:AS18">IF(B17="","",IF(VLOOKUP(ROUND(B17,2),indice,2)=0,"",VLOOKUP(ROUND(B17,2),indice,2)))</f>
        <v>4.333333333333333</v>
      </c>
      <c r="C18" s="16">
        <f t="shared" si="2"/>
        <v>3</v>
      </c>
      <c r="D18" s="16">
        <f t="shared" si="2"/>
        <v>2.333333333333333</v>
      </c>
      <c r="E18" s="16">
        <f t="shared" si="2"/>
        <v>1.9999999999999998</v>
      </c>
      <c r="F18" s="16">
        <f t="shared" si="2"/>
        <v>1.6666666666666665</v>
      </c>
      <c r="G18" s="16">
        <f t="shared" si="2"/>
        <v>1.6666666666666665</v>
      </c>
      <c r="H18" s="16">
        <f t="shared" si="2"/>
        <v>1.3333333333333333</v>
      </c>
      <c r="I18" s="16">
        <f t="shared" si="2"/>
        <v>1.3333333333333333</v>
      </c>
      <c r="J18" s="16">
        <f t="shared" si="2"/>
        <v>1</v>
      </c>
      <c r="K18" s="16">
        <f t="shared" si="2"/>
        <v>1</v>
      </c>
      <c r="L18" s="16">
        <f t="shared" si="2"/>
        <v>1</v>
      </c>
      <c r="M18" s="16">
        <f t="shared" si="2"/>
        <v>0.6666666666666666</v>
      </c>
      <c r="N18" s="16">
        <f t="shared" si="2"/>
        <v>0.6666666666666666</v>
      </c>
      <c r="O18" s="16">
        <f t="shared" si="2"/>
        <v>0.6666666666666666</v>
      </c>
      <c r="P18" s="16">
        <f t="shared" si="2"/>
        <v>0.6666666666666666</v>
      </c>
      <c r="Q18" s="16">
        <f t="shared" si="2"/>
        <v>0.6666666666666666</v>
      </c>
      <c r="R18" s="16">
        <f t="shared" si="2"/>
        <v>0.6666666666666666</v>
      </c>
      <c r="S18" s="16">
        <f t="shared" si="2"/>
        <v>0.6666666666666666</v>
      </c>
      <c r="T18" s="16">
        <f t="shared" si="2"/>
        <v>0.3333333333333333</v>
      </c>
      <c r="U18" s="16">
        <f t="shared" si="2"/>
        <v>0.3333333333333333</v>
      </c>
      <c r="V18" s="16">
        <f t="shared" si="2"/>
        <v>0.3333333333333333</v>
      </c>
      <c r="W18" s="16">
        <f t="shared" si="2"/>
        <v>0.3333333333333333</v>
      </c>
      <c r="X18" s="16">
        <f t="shared" si="2"/>
        <v>0.3333333333333333</v>
      </c>
      <c r="Y18" s="16">
        <f t="shared" si="2"/>
        <v>0.3333333333333333</v>
      </c>
      <c r="Z18" s="16">
        <f t="shared" si="2"/>
        <v>0.3333333333333333</v>
      </c>
      <c r="AA18" s="16">
        <f t="shared" si="2"/>
        <v>0.3333333333333333</v>
      </c>
      <c r="AB18" s="16">
        <f t="shared" si="2"/>
        <v>0.3333333333333333</v>
      </c>
      <c r="AC18" s="16">
        <f t="shared" si="2"/>
        <v>0.3333333333333333</v>
      </c>
      <c r="AD18" s="16">
        <f t="shared" si="2"/>
        <v>0.3333333333333333</v>
      </c>
      <c r="AE18" s="16">
        <f t="shared" si="2"/>
        <v>0.3333333333333333</v>
      </c>
      <c r="AF18" s="16">
        <f t="shared" si="2"/>
        <v>0.3333333333333333</v>
      </c>
      <c r="AG18" s="16">
        <f t="shared" si="2"/>
        <v>0.3333333333333333</v>
      </c>
      <c r="AH18" s="16">
        <f t="shared" si="2"/>
        <v>0.3333333333333333</v>
      </c>
      <c r="AI18" s="16">
        <f t="shared" si="2"/>
        <v>0.3333333333333333</v>
      </c>
      <c r="AJ18" s="16">
        <f t="shared" si="2"/>
        <v>0.3333333333333333</v>
      </c>
      <c r="AK18" s="16">
        <f t="shared" si="2"/>
        <v>0.3333333333333333</v>
      </c>
      <c r="AL18" s="16">
        <f t="shared" si="2"/>
        <v>0.3333333333333333</v>
      </c>
      <c r="AM18" s="16">
        <f t="shared" si="2"/>
        <v>0.3333333333333333</v>
      </c>
      <c r="AN18" s="16">
        <f t="shared" si="2"/>
        <v>0.3333333333333333</v>
      </c>
      <c r="AO18" s="16">
        <f t="shared" si="2"/>
        <v>0.3333333333333333</v>
      </c>
      <c r="AP18" s="16">
        <f t="shared" si="2"/>
        <v>0.3333333333333333</v>
      </c>
      <c r="AQ18" s="16">
        <f t="shared" si="2"/>
      </c>
      <c r="AR18" s="16">
        <f t="shared" si="2"/>
      </c>
      <c r="AS18" s="16">
        <f t="shared" si="2"/>
      </c>
    </row>
    <row r="19" spans="1:45" ht="15">
      <c r="A19" s="8" t="s">
        <v>20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</row>
    <row r="20" spans="1:45" ht="15">
      <c r="A20" s="8" t="s">
        <v>19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</row>
    <row r="21" spans="1:45" ht="15">
      <c r="A21" s="5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</row>
    <row r="22" spans="1:45" ht="15">
      <c r="A22" s="5" t="s">
        <v>9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</row>
    <row r="23" spans="1:45" ht="17.25">
      <c r="A23" s="5" t="s">
        <v>26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</row>
    <row r="24" spans="1:45" ht="15">
      <c r="A24" s="5" t="s">
        <v>5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</row>
    <row r="25" spans="1:45" ht="15">
      <c r="A25" s="5" t="s">
        <v>8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</row>
    <row r="26" spans="1:45" ht="15">
      <c r="A26" s="5" t="s">
        <v>7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</row>
    <row r="27" spans="2:45" ht="12.75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</row>
    <row r="28" spans="1:45" ht="24">
      <c r="A28" s="4"/>
      <c r="B28" s="10" t="str">
        <f>B2&amp;" mm"</f>
        <v>150 mm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9"/>
    </row>
    <row r="29" spans="1:45" ht="39.75" customHeight="1">
      <c r="A29" s="6" t="s">
        <v>13</v>
      </c>
      <c r="B29" s="14">
        <f>B2/10</f>
        <v>15</v>
      </c>
      <c r="C29" s="14">
        <f>B29+1</f>
        <v>16</v>
      </c>
      <c r="D29" s="14">
        <f aca="true" t="shared" si="3" ref="D29:AS29">C29+1</f>
        <v>17</v>
      </c>
      <c r="E29" s="14">
        <f t="shared" si="3"/>
        <v>18</v>
      </c>
      <c r="F29" s="14">
        <f t="shared" si="3"/>
        <v>19</v>
      </c>
      <c r="G29" s="14">
        <f t="shared" si="3"/>
        <v>20</v>
      </c>
      <c r="H29" s="14">
        <f t="shared" si="3"/>
        <v>21</v>
      </c>
      <c r="I29" s="14">
        <f t="shared" si="3"/>
        <v>22</v>
      </c>
      <c r="J29" s="14">
        <f t="shared" si="3"/>
        <v>23</v>
      </c>
      <c r="K29" s="14">
        <f t="shared" si="3"/>
        <v>24</v>
      </c>
      <c r="L29" s="14">
        <f t="shared" si="3"/>
        <v>25</v>
      </c>
      <c r="M29" s="14">
        <f t="shared" si="3"/>
        <v>26</v>
      </c>
      <c r="N29" s="14">
        <f t="shared" si="3"/>
        <v>27</v>
      </c>
      <c r="O29" s="14">
        <f t="shared" si="3"/>
        <v>28</v>
      </c>
      <c r="P29" s="14">
        <f t="shared" si="3"/>
        <v>29</v>
      </c>
      <c r="Q29" s="14">
        <f t="shared" si="3"/>
        <v>30</v>
      </c>
      <c r="R29" s="14">
        <f t="shared" si="3"/>
        <v>31</v>
      </c>
      <c r="S29" s="14">
        <f t="shared" si="3"/>
        <v>32</v>
      </c>
      <c r="T29" s="14">
        <f t="shared" si="3"/>
        <v>33</v>
      </c>
      <c r="U29" s="14">
        <f t="shared" si="3"/>
        <v>34</v>
      </c>
      <c r="V29" s="14">
        <f t="shared" si="3"/>
        <v>35</v>
      </c>
      <c r="W29" s="14">
        <f t="shared" si="3"/>
        <v>36</v>
      </c>
      <c r="X29" s="14">
        <f t="shared" si="3"/>
        <v>37</v>
      </c>
      <c r="Y29" s="14">
        <f t="shared" si="3"/>
        <v>38</v>
      </c>
      <c r="Z29" s="14">
        <f t="shared" si="3"/>
        <v>39</v>
      </c>
      <c r="AA29" s="14">
        <f t="shared" si="3"/>
        <v>40</v>
      </c>
      <c r="AB29" s="14">
        <f t="shared" si="3"/>
        <v>41</v>
      </c>
      <c r="AC29" s="14">
        <f t="shared" si="3"/>
        <v>42</v>
      </c>
      <c r="AD29" s="14">
        <f t="shared" si="3"/>
        <v>43</v>
      </c>
      <c r="AE29" s="14">
        <f t="shared" si="3"/>
        <v>44</v>
      </c>
      <c r="AF29" s="14">
        <f t="shared" si="3"/>
        <v>45</v>
      </c>
      <c r="AG29" s="14">
        <f t="shared" si="3"/>
        <v>46</v>
      </c>
      <c r="AH29" s="14">
        <f t="shared" si="3"/>
        <v>47</v>
      </c>
      <c r="AI29" s="14">
        <f t="shared" si="3"/>
        <v>48</v>
      </c>
      <c r="AJ29" s="14">
        <f t="shared" si="3"/>
        <v>49</v>
      </c>
      <c r="AK29" s="14">
        <f t="shared" si="3"/>
        <v>50</v>
      </c>
      <c r="AL29" s="14">
        <f t="shared" si="3"/>
        <v>51</v>
      </c>
      <c r="AM29" s="14">
        <f t="shared" si="3"/>
        <v>52</v>
      </c>
      <c r="AN29" s="14">
        <f t="shared" si="3"/>
        <v>53</v>
      </c>
      <c r="AO29" s="14">
        <f t="shared" si="3"/>
        <v>54</v>
      </c>
      <c r="AP29" s="14">
        <f t="shared" si="3"/>
        <v>55</v>
      </c>
      <c r="AQ29" s="14">
        <f t="shared" si="3"/>
        <v>56</v>
      </c>
      <c r="AR29" s="14">
        <f t="shared" si="3"/>
        <v>57</v>
      </c>
      <c r="AS29" s="14">
        <f t="shared" si="3"/>
        <v>58</v>
      </c>
    </row>
    <row r="30" spans="1:45" ht="39.75" customHeight="1">
      <c r="A30" s="7" t="s">
        <v>10</v>
      </c>
      <c r="B30" s="20">
        <f aca="true" t="shared" si="4" ref="B30:AS30">IF(B29/100&lt;$B$2/1000,"",(B29/100*B29/100)/($B$2/1000*$B$2/1000))</f>
        <v>1</v>
      </c>
      <c r="C30" s="20">
        <f t="shared" si="4"/>
        <v>1.1377777777777778</v>
      </c>
      <c r="D30" s="20">
        <f t="shared" si="4"/>
        <v>1.2844444444444445</v>
      </c>
      <c r="E30" s="20">
        <f t="shared" si="4"/>
        <v>1.44</v>
      </c>
      <c r="F30" s="20">
        <f t="shared" si="4"/>
        <v>1.6044444444444446</v>
      </c>
      <c r="G30" s="20">
        <f t="shared" si="4"/>
        <v>1.777777777777778</v>
      </c>
      <c r="H30" s="20">
        <f t="shared" si="4"/>
        <v>1.9600000000000002</v>
      </c>
      <c r="I30" s="20">
        <f t="shared" si="4"/>
        <v>2.151111111111111</v>
      </c>
      <c r="J30" s="20">
        <f t="shared" si="4"/>
        <v>2.3511111111111114</v>
      </c>
      <c r="K30" s="20">
        <f t="shared" si="4"/>
        <v>2.56</v>
      </c>
      <c r="L30" s="20">
        <f t="shared" si="4"/>
        <v>2.7777777777777777</v>
      </c>
      <c r="M30" s="20">
        <f t="shared" si="4"/>
        <v>3.0044444444444443</v>
      </c>
      <c r="N30" s="20">
        <f t="shared" si="4"/>
        <v>3.24</v>
      </c>
      <c r="O30" s="20">
        <f t="shared" si="4"/>
        <v>3.484444444444445</v>
      </c>
      <c r="P30" s="20">
        <f t="shared" si="4"/>
        <v>3.737777777777778</v>
      </c>
      <c r="Q30" s="20">
        <f t="shared" si="4"/>
        <v>4</v>
      </c>
      <c r="R30" s="20">
        <f t="shared" si="4"/>
        <v>4.271111111111111</v>
      </c>
      <c r="S30" s="20">
        <f t="shared" si="4"/>
        <v>4.551111111111111</v>
      </c>
      <c r="T30" s="20">
        <f t="shared" si="4"/>
        <v>4.840000000000001</v>
      </c>
      <c r="U30" s="20">
        <f t="shared" si="4"/>
        <v>5.137777777777778</v>
      </c>
      <c r="V30" s="20">
        <f t="shared" si="4"/>
        <v>5.444444444444445</v>
      </c>
      <c r="W30" s="20">
        <f t="shared" si="4"/>
        <v>5.76</v>
      </c>
      <c r="X30" s="20">
        <f t="shared" si="4"/>
        <v>6.084444444444444</v>
      </c>
      <c r="Y30" s="20">
        <f t="shared" si="4"/>
        <v>6.417777777777778</v>
      </c>
      <c r="Z30" s="20">
        <f t="shared" si="4"/>
        <v>6.760000000000001</v>
      </c>
      <c r="AA30" s="20">
        <f t="shared" si="4"/>
        <v>7.111111111111112</v>
      </c>
      <c r="AB30" s="20">
        <f t="shared" si="4"/>
        <v>7.471111111111111</v>
      </c>
      <c r="AC30" s="20">
        <f t="shared" si="4"/>
        <v>7.840000000000001</v>
      </c>
      <c r="AD30" s="20">
        <f t="shared" si="4"/>
        <v>8.217777777777778</v>
      </c>
      <c r="AE30" s="20">
        <f t="shared" si="4"/>
        <v>8.604444444444445</v>
      </c>
      <c r="AF30" s="20">
        <f t="shared" si="4"/>
        <v>9.000000000000002</v>
      </c>
      <c r="AG30" s="20">
        <f t="shared" si="4"/>
        <v>9.404444444444445</v>
      </c>
      <c r="AH30" s="20">
        <f t="shared" si="4"/>
        <v>9.817777777777778</v>
      </c>
      <c r="AI30" s="20">
        <f t="shared" si="4"/>
        <v>10.24</v>
      </c>
      <c r="AJ30" s="20">
        <f t="shared" si="4"/>
        <v>10.671111111111111</v>
      </c>
      <c r="AK30" s="20">
        <f t="shared" si="4"/>
        <v>11.11111111111111</v>
      </c>
      <c r="AL30" s="20">
        <f t="shared" si="4"/>
        <v>11.56</v>
      </c>
      <c r="AM30" s="20">
        <f t="shared" si="4"/>
        <v>12.017777777777777</v>
      </c>
      <c r="AN30" s="20">
        <f t="shared" si="4"/>
        <v>12.484444444444444</v>
      </c>
      <c r="AO30" s="20">
        <f t="shared" si="4"/>
        <v>12.96</v>
      </c>
      <c r="AP30" s="20">
        <f t="shared" si="4"/>
        <v>13.444444444444446</v>
      </c>
      <c r="AQ30" s="20">
        <f t="shared" si="4"/>
        <v>13.93777777777778</v>
      </c>
      <c r="AR30" s="20">
        <f t="shared" si="4"/>
        <v>14.44</v>
      </c>
      <c r="AS30" s="20">
        <f t="shared" si="4"/>
        <v>14.951111111111112</v>
      </c>
    </row>
    <row r="31" spans="1:45" ht="39.75" customHeight="1">
      <c r="A31" s="6" t="s">
        <v>12</v>
      </c>
      <c r="B31" s="16">
        <f aca="true" t="shared" si="5" ref="B31:AS31">IF(B30="","",IF(VLOOKUP(ROUND(B30,2),indice,2)=0,"",VLOOKUP(ROUND(B30,2),indice,2)))</f>
      </c>
      <c r="C31" s="16">
        <f t="shared" si="5"/>
      </c>
      <c r="D31" s="16">
        <f t="shared" si="5"/>
        <v>0.3333333333333333</v>
      </c>
      <c r="E31" s="16">
        <f t="shared" si="5"/>
        <v>0.3333333333333333</v>
      </c>
      <c r="F31" s="16">
        <f t="shared" si="5"/>
        <v>0.6666666666666666</v>
      </c>
      <c r="G31" s="16">
        <f t="shared" si="5"/>
        <v>0.6666666666666666</v>
      </c>
      <c r="H31" s="16">
        <f t="shared" si="5"/>
        <v>0.6666666666666666</v>
      </c>
      <c r="I31" s="16">
        <f t="shared" si="5"/>
        <v>1</v>
      </c>
      <c r="J31" s="16">
        <f t="shared" si="5"/>
        <v>1</v>
      </c>
      <c r="K31" s="16">
        <f t="shared" si="5"/>
        <v>1.3333333333333333</v>
      </c>
      <c r="L31" s="16">
        <f t="shared" si="5"/>
        <v>1.3333333333333333</v>
      </c>
      <c r="M31" s="16">
        <f t="shared" si="5"/>
        <v>1.3333333333333333</v>
      </c>
      <c r="N31" s="16">
        <f t="shared" si="5"/>
        <v>1.6666666666666665</v>
      </c>
      <c r="O31" s="16">
        <f t="shared" si="5"/>
        <v>1.6666666666666665</v>
      </c>
      <c r="P31" s="16">
        <f t="shared" si="5"/>
        <v>1.6666666666666665</v>
      </c>
      <c r="Q31" s="16">
        <f t="shared" si="5"/>
        <v>1.9999999999999998</v>
      </c>
      <c r="R31" s="16">
        <f t="shared" si="5"/>
        <v>1.9999999999999998</v>
      </c>
      <c r="S31" s="16">
        <f t="shared" si="5"/>
        <v>1.9999999999999998</v>
      </c>
      <c r="T31" s="16">
        <f t="shared" si="5"/>
        <v>1.9999999999999998</v>
      </c>
      <c r="U31" s="16">
        <f t="shared" si="5"/>
        <v>2.333333333333333</v>
      </c>
      <c r="V31" s="16">
        <f t="shared" si="5"/>
        <v>2.333333333333333</v>
      </c>
      <c r="W31" s="16">
        <f t="shared" si="5"/>
        <v>2.333333333333333</v>
      </c>
      <c r="X31" s="16">
        <f t="shared" si="5"/>
        <v>2.333333333333333</v>
      </c>
      <c r="Y31" s="16">
        <f t="shared" si="5"/>
        <v>2.6666666666666665</v>
      </c>
      <c r="Z31" s="16">
        <f t="shared" si="5"/>
        <v>2.6666666666666665</v>
      </c>
      <c r="AA31" s="16">
        <f t="shared" si="5"/>
        <v>2.6666666666666665</v>
      </c>
      <c r="AB31" s="16">
        <f t="shared" si="5"/>
        <v>2.6666666666666665</v>
      </c>
      <c r="AC31" s="16">
        <f t="shared" si="5"/>
        <v>2.6666666666666665</v>
      </c>
      <c r="AD31" s="16">
        <f t="shared" si="5"/>
        <v>3</v>
      </c>
      <c r="AE31" s="16">
        <f t="shared" si="5"/>
        <v>3</v>
      </c>
      <c r="AF31" s="16">
        <f t="shared" si="5"/>
        <v>3</v>
      </c>
      <c r="AG31" s="16">
        <f t="shared" si="5"/>
        <v>3</v>
      </c>
      <c r="AH31" s="16">
        <f t="shared" si="5"/>
        <v>3</v>
      </c>
      <c r="AI31" s="16">
        <f t="shared" si="5"/>
        <v>3.3333333333333335</v>
      </c>
      <c r="AJ31" s="16">
        <f t="shared" si="5"/>
        <v>3.3333333333333335</v>
      </c>
      <c r="AK31" s="16">
        <f t="shared" si="5"/>
        <v>3.3333333333333335</v>
      </c>
      <c r="AL31" s="16">
        <f t="shared" si="5"/>
        <v>3.3333333333333335</v>
      </c>
      <c r="AM31" s="16">
        <f t="shared" si="5"/>
        <v>3.3333333333333335</v>
      </c>
      <c r="AN31" s="16">
        <f t="shared" si="5"/>
        <v>3.3333333333333335</v>
      </c>
      <c r="AO31" s="16">
        <f t="shared" si="5"/>
        <v>3.666666666666667</v>
      </c>
      <c r="AP31" s="16">
        <f t="shared" si="5"/>
        <v>3.666666666666667</v>
      </c>
      <c r="AQ31" s="16">
        <f t="shared" si="5"/>
        <v>3.666666666666667</v>
      </c>
      <c r="AR31" s="16">
        <f t="shared" si="5"/>
        <v>3.666666666666667</v>
      </c>
      <c r="AS31" s="16">
        <f t="shared" si="5"/>
        <v>3.666666666666667</v>
      </c>
    </row>
    <row r="33" ht="15">
      <c r="A33" s="8" t="s">
        <v>17</v>
      </c>
    </row>
    <row r="34" ht="15">
      <c r="A34" s="9" t="s">
        <v>18</v>
      </c>
    </row>
    <row r="38" ht="12.75">
      <c r="A38" s="2" t="s">
        <v>24</v>
      </c>
    </row>
    <row r="39" ht="12.75">
      <c r="A39" s="2" t="s">
        <v>23</v>
      </c>
    </row>
  </sheetData>
  <sheetProtection password="CC1F" sheet="1" objects="1" scenarios="1"/>
  <mergeCells count="1">
    <mergeCell ref="B2:D2"/>
  </mergeCells>
  <conditionalFormatting sqref="B18:AS18 B31:AS31">
    <cfRule type="cellIs" priority="1" dxfId="0" operator="between" stopIfTrue="1">
      <formula>0.99</formula>
      <formula>1.01</formula>
    </cfRule>
    <cfRule type="cellIs" priority="2" dxfId="0" operator="between" stopIfTrue="1">
      <formula>1.99</formula>
      <formula>2.01</formula>
    </cfRule>
  </conditionalFormatting>
  <hyperlinks>
    <hyperlink ref="A34" r:id="rId1" display="henri.peyre@phonem.fr"/>
  </hyperlink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workbookViewId="0" topLeftCell="A1">
      <selection activeCell="B19" sqref="B19"/>
    </sheetView>
  </sheetViews>
  <sheetFormatPr defaultColWidth="11.421875" defaultRowHeight="12.75"/>
  <cols>
    <col min="1" max="1" width="21.28125" style="0" bestFit="1" customWidth="1"/>
    <col min="2" max="2" width="29.00390625" style="0" bestFit="1" customWidth="1"/>
    <col min="6" max="6" width="14.8515625" style="0" bestFit="1" customWidth="1"/>
    <col min="7" max="7" width="29.140625" style="0" customWidth="1"/>
  </cols>
  <sheetData>
    <row r="1" spans="1:2" ht="12.75">
      <c r="A1" s="1" t="s">
        <v>10</v>
      </c>
      <c r="B1" s="1" t="s">
        <v>11</v>
      </c>
    </row>
    <row r="2" spans="1:2" ht="12.75">
      <c r="A2" s="1">
        <f aca="true" t="shared" si="0" ref="A2:A27">POWER(2,B2)</f>
        <v>1</v>
      </c>
      <c r="B2" s="1">
        <v>0</v>
      </c>
    </row>
    <row r="3" spans="1:2" ht="12.75">
      <c r="A3" s="1">
        <f t="shared" si="0"/>
        <v>1.2599210498948732</v>
      </c>
      <c r="B3" s="1">
        <f>B2+1/3</f>
        <v>0.3333333333333333</v>
      </c>
    </row>
    <row r="4" spans="1:2" ht="12.75">
      <c r="A4" s="1">
        <f t="shared" si="0"/>
        <v>1.5874010519681994</v>
      </c>
      <c r="B4" s="1">
        <f aca="true" t="shared" si="1" ref="B4:B26">B3+1/3</f>
        <v>0.6666666666666666</v>
      </c>
    </row>
    <row r="5" spans="1:2" ht="12.75">
      <c r="A5" s="1">
        <f t="shared" si="0"/>
        <v>2</v>
      </c>
      <c r="B5" s="1">
        <f t="shared" si="1"/>
        <v>1</v>
      </c>
    </row>
    <row r="6" spans="1:2" ht="12.75">
      <c r="A6" s="1">
        <f t="shared" si="0"/>
        <v>2.519842099789746</v>
      </c>
      <c r="B6" s="1">
        <f t="shared" si="1"/>
        <v>1.3333333333333333</v>
      </c>
    </row>
    <row r="7" spans="1:2" ht="12.75">
      <c r="A7" s="1">
        <f t="shared" si="0"/>
        <v>3.1748021039363983</v>
      </c>
      <c r="B7" s="1">
        <f t="shared" si="1"/>
        <v>1.6666666666666665</v>
      </c>
    </row>
    <row r="8" spans="1:2" ht="12.75">
      <c r="A8" s="1">
        <f t="shared" si="0"/>
        <v>3.999999999999999</v>
      </c>
      <c r="B8" s="1">
        <f t="shared" si="1"/>
        <v>1.9999999999999998</v>
      </c>
    </row>
    <row r="9" spans="1:2" ht="12.75">
      <c r="A9" s="1">
        <f t="shared" si="0"/>
        <v>5.039684199579491</v>
      </c>
      <c r="B9" s="1">
        <f t="shared" si="1"/>
        <v>2.333333333333333</v>
      </c>
    </row>
    <row r="10" spans="1:2" ht="12.75">
      <c r="A10" s="1">
        <f t="shared" si="0"/>
        <v>6.3496042078727974</v>
      </c>
      <c r="B10" s="1">
        <f t="shared" si="1"/>
        <v>2.6666666666666665</v>
      </c>
    </row>
    <row r="11" spans="1:2" ht="12.75">
      <c r="A11" s="1">
        <f t="shared" si="0"/>
        <v>8</v>
      </c>
      <c r="B11" s="1">
        <f t="shared" si="1"/>
        <v>3</v>
      </c>
    </row>
    <row r="12" spans="1:2" ht="12.75">
      <c r="A12" s="1">
        <f t="shared" si="0"/>
        <v>10.079368399158986</v>
      </c>
      <c r="B12" s="1">
        <f t="shared" si="1"/>
        <v>3.3333333333333335</v>
      </c>
    </row>
    <row r="13" spans="1:2" ht="12.75">
      <c r="A13" s="1">
        <f t="shared" si="0"/>
        <v>12.699208415745598</v>
      </c>
      <c r="B13" s="1">
        <f t="shared" si="1"/>
        <v>3.666666666666667</v>
      </c>
    </row>
    <row r="14" spans="1:2" ht="12.75">
      <c r="A14" s="1">
        <f t="shared" si="0"/>
        <v>16</v>
      </c>
      <c r="B14" s="1">
        <f t="shared" si="1"/>
        <v>4</v>
      </c>
    </row>
    <row r="15" spans="1:2" ht="12.75">
      <c r="A15" s="1">
        <f t="shared" si="0"/>
        <v>20.158736798317964</v>
      </c>
      <c r="B15" s="1">
        <f t="shared" si="1"/>
        <v>4.333333333333333</v>
      </c>
    </row>
    <row r="16" spans="1:2" ht="12.75">
      <c r="A16" s="1">
        <f t="shared" si="0"/>
        <v>25.398416831491176</v>
      </c>
      <c r="B16" s="1">
        <f t="shared" si="1"/>
        <v>4.666666666666666</v>
      </c>
    </row>
    <row r="17" spans="1:2" ht="12.75">
      <c r="A17" s="1">
        <f t="shared" si="0"/>
        <v>31.99999999999997</v>
      </c>
      <c r="B17" s="1">
        <f t="shared" si="1"/>
        <v>4.999999999999999</v>
      </c>
    </row>
    <row r="18" spans="1:2" ht="12.75">
      <c r="A18" s="1">
        <f t="shared" si="0"/>
        <v>40.31747359663589</v>
      </c>
      <c r="B18" s="1">
        <f t="shared" si="1"/>
        <v>5.333333333333332</v>
      </c>
    </row>
    <row r="19" spans="1:2" ht="12.75">
      <c r="A19" s="1">
        <f t="shared" si="0"/>
        <v>50.79683366298233</v>
      </c>
      <c r="B19" s="1">
        <f t="shared" si="1"/>
        <v>5.666666666666665</v>
      </c>
    </row>
    <row r="20" spans="1:2" ht="12.75">
      <c r="A20" s="1">
        <f t="shared" si="0"/>
        <v>63.99999999999992</v>
      </c>
      <c r="B20" s="1">
        <f t="shared" si="1"/>
        <v>5.999999999999998</v>
      </c>
    </row>
    <row r="21" spans="1:2" ht="12.75">
      <c r="A21" s="1">
        <f t="shared" si="0"/>
        <v>80.63494719327176</v>
      </c>
      <c r="B21" s="1">
        <f t="shared" si="1"/>
        <v>6.333333333333331</v>
      </c>
    </row>
    <row r="22" spans="1:2" ht="12.75">
      <c r="A22" s="1">
        <f t="shared" si="0"/>
        <v>101.59366732596459</v>
      </c>
      <c r="B22" s="1">
        <f t="shared" si="1"/>
        <v>6.666666666666664</v>
      </c>
    </row>
    <row r="23" spans="1:2" ht="12.75">
      <c r="A23" s="1">
        <f t="shared" si="0"/>
        <v>127.99999999999974</v>
      </c>
      <c r="B23" s="1">
        <f t="shared" si="1"/>
        <v>6.999999999999997</v>
      </c>
    </row>
    <row r="24" spans="1:2" ht="12.75">
      <c r="A24" s="1">
        <f t="shared" si="0"/>
        <v>161.2698943865434</v>
      </c>
      <c r="B24" s="1">
        <f t="shared" si="1"/>
        <v>7.33333333333333</v>
      </c>
    </row>
    <row r="25" spans="1:2" ht="12.75">
      <c r="A25" s="1">
        <f t="shared" si="0"/>
        <v>203.187334651929</v>
      </c>
      <c r="B25" s="1">
        <f t="shared" si="1"/>
        <v>7.666666666666663</v>
      </c>
    </row>
    <row r="26" spans="1:2" ht="12.75">
      <c r="A26" s="1">
        <f t="shared" si="0"/>
        <v>255.99999999999926</v>
      </c>
      <c r="B26" s="1">
        <f t="shared" si="1"/>
        <v>7.9999999999999964</v>
      </c>
    </row>
    <row r="27" spans="1:2" ht="12.75">
      <c r="A27" s="1">
        <f t="shared" si="0"/>
        <v>322.5397887730868</v>
      </c>
      <c r="B27" s="1">
        <f>B26+1/3</f>
        <v>8.33333333333333</v>
      </c>
    </row>
    <row r="28" spans="1:2" ht="12.75">
      <c r="A28" s="1">
        <f aca="true" t="shared" si="2" ref="A28:A43">POWER(2,B28)</f>
        <v>406.3746693038584</v>
      </c>
      <c r="B28" s="1">
        <f aca="true" t="shared" si="3" ref="B28:B42">B27+1/3</f>
        <v>8.666666666666664</v>
      </c>
    </row>
    <row r="29" spans="1:2" ht="12.75">
      <c r="A29" s="1">
        <f t="shared" si="2"/>
        <v>511.99999999999903</v>
      </c>
      <c r="B29" s="1">
        <f t="shared" si="3"/>
        <v>8.999999999999998</v>
      </c>
    </row>
    <row r="30" spans="1:2" ht="12.75">
      <c r="A30" s="1">
        <f t="shared" si="2"/>
        <v>645.0795775461743</v>
      </c>
      <c r="B30" s="1">
        <f t="shared" si="3"/>
        <v>9.333333333333332</v>
      </c>
    </row>
    <row r="31" spans="1:2" ht="12.75">
      <c r="A31" s="1">
        <f t="shared" si="2"/>
        <v>812.7493386077176</v>
      </c>
      <c r="B31" s="1">
        <f t="shared" si="3"/>
        <v>9.666666666666666</v>
      </c>
    </row>
    <row r="32" spans="1:2" ht="12.75">
      <c r="A32" s="1">
        <f t="shared" si="2"/>
        <v>1024</v>
      </c>
      <c r="B32" s="1">
        <f t="shared" si="3"/>
        <v>10</v>
      </c>
    </row>
    <row r="33" spans="1:2" ht="12.75">
      <c r="A33" s="1">
        <f t="shared" si="2"/>
        <v>1290.1591550923508</v>
      </c>
      <c r="B33" s="1">
        <f t="shared" si="3"/>
        <v>10.333333333333334</v>
      </c>
    </row>
    <row r="34" spans="1:2" ht="12.75">
      <c r="A34" s="1">
        <f t="shared" si="2"/>
        <v>1625.4986772154368</v>
      </c>
      <c r="B34" s="1">
        <f t="shared" si="3"/>
        <v>10.666666666666668</v>
      </c>
    </row>
    <row r="35" spans="1:2" ht="12.75">
      <c r="A35" s="1">
        <f t="shared" si="2"/>
        <v>2048.000000000002</v>
      </c>
      <c r="B35" s="1">
        <f t="shared" si="3"/>
        <v>11.000000000000002</v>
      </c>
    </row>
    <row r="36" spans="1:2" ht="12.75">
      <c r="A36" s="1">
        <f t="shared" si="2"/>
        <v>2580.3183101847044</v>
      </c>
      <c r="B36" s="1">
        <f t="shared" si="3"/>
        <v>11.333333333333336</v>
      </c>
    </row>
    <row r="37" spans="1:2" ht="12.75">
      <c r="A37" s="1">
        <f t="shared" si="2"/>
        <v>3250.9973544308796</v>
      </c>
      <c r="B37" s="1">
        <f t="shared" si="3"/>
        <v>11.66666666666667</v>
      </c>
    </row>
    <row r="38" spans="1:2" ht="12.75">
      <c r="A38" s="1">
        <f t="shared" si="2"/>
        <v>4096.000000000012</v>
      </c>
      <c r="B38" s="1">
        <f t="shared" si="3"/>
        <v>12.000000000000004</v>
      </c>
    </row>
    <row r="39" spans="1:2" ht="12.75">
      <c r="A39" s="1">
        <f t="shared" si="2"/>
        <v>5160.636620369418</v>
      </c>
      <c r="B39" s="1">
        <f t="shared" si="3"/>
        <v>12.333333333333337</v>
      </c>
    </row>
    <row r="40" spans="1:2" ht="12.75">
      <c r="A40" s="1">
        <f t="shared" si="2"/>
        <v>6501.99470886176</v>
      </c>
      <c r="B40" s="1">
        <f t="shared" si="3"/>
        <v>12.666666666666671</v>
      </c>
    </row>
    <row r="41" spans="1:2" ht="12.75">
      <c r="A41" s="1">
        <f t="shared" si="2"/>
        <v>8192.000000000024</v>
      </c>
      <c r="B41" s="1">
        <f t="shared" si="3"/>
        <v>13.000000000000005</v>
      </c>
    </row>
    <row r="42" spans="1:2" ht="12.75">
      <c r="A42" s="1">
        <f t="shared" si="2"/>
        <v>10321.273240738838</v>
      </c>
      <c r="B42" s="1">
        <f t="shared" si="3"/>
        <v>13.33333333333334</v>
      </c>
    </row>
    <row r="43" spans="1:2" ht="12.75">
      <c r="A43" s="1">
        <f t="shared" si="2"/>
        <v>13003.989417723544</v>
      </c>
      <c r="B43" s="1">
        <f>B42+1/3</f>
        <v>13.666666666666673</v>
      </c>
    </row>
    <row r="44" spans="1:2" ht="12.75">
      <c r="A44" s="1">
        <f aca="true" t="shared" si="4" ref="A44:A49">POWER(2,B44)</f>
        <v>16384.00000000008</v>
      </c>
      <c r="B44" s="1">
        <f aca="true" t="shared" si="5" ref="B44:B49">B43+1/3</f>
        <v>14.000000000000007</v>
      </c>
    </row>
    <row r="45" spans="1:2" ht="12.75">
      <c r="A45" s="1">
        <f t="shared" si="4"/>
        <v>20642.546481477715</v>
      </c>
      <c r="B45" s="1">
        <f t="shared" si="5"/>
        <v>14.333333333333341</v>
      </c>
    </row>
    <row r="46" spans="1:2" ht="12.75">
      <c r="A46" s="1">
        <f t="shared" si="4"/>
        <v>26007.97883544714</v>
      </c>
      <c r="B46" s="1">
        <f t="shared" si="5"/>
        <v>14.666666666666675</v>
      </c>
    </row>
    <row r="47" spans="1:2" ht="12.75">
      <c r="A47" s="1">
        <f t="shared" si="4"/>
        <v>32768.00000000022</v>
      </c>
      <c r="B47" s="1">
        <f t="shared" si="5"/>
        <v>15.000000000000009</v>
      </c>
    </row>
    <row r="48" spans="1:2" ht="12.75">
      <c r="A48" s="1">
        <f t="shared" si="4"/>
        <v>41285.09296295543</v>
      </c>
      <c r="B48" s="1">
        <f t="shared" si="5"/>
        <v>15.333333333333343</v>
      </c>
    </row>
    <row r="49" spans="1:2" ht="12.75">
      <c r="A49" s="1">
        <f t="shared" si="4"/>
        <v>52015.95767089428</v>
      </c>
      <c r="B49" s="1">
        <f t="shared" si="5"/>
        <v>15.666666666666677</v>
      </c>
    </row>
  </sheetData>
  <sheetProtection password="CC1F" sheet="1" objects="1" scenario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PHONEM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PHONEM</dc:creator>
  <cp:keywords/>
  <dc:description/>
  <cp:lastModifiedBy>Unknown User</cp:lastModifiedBy>
  <cp:lastPrinted>2003-07-15T17:52:26Z</cp:lastPrinted>
  <dcterms:created xsi:type="dcterms:W3CDTF">2002-07-19T12:11:15Z</dcterms:created>
  <dcterms:modified xsi:type="dcterms:W3CDTF">2003-07-15T17:53:07Z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